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2"/>
  </bookViews>
  <sheets>
    <sheet name="Nuorten koulutukset" sheetId="1" r:id="rId1"/>
    <sheet name="Aikuissovellukset" sheetId="2" r:id="rId2"/>
    <sheet name="Ylemmät AMK-tutkinnot" sheetId="3" r:id="rId3"/>
  </sheets>
  <calcPr calcId="145621"/>
</workbook>
</file>

<file path=xl/calcChain.xml><?xml version="1.0" encoding="utf-8"?>
<calcChain xmlns="http://schemas.openxmlformats.org/spreadsheetml/2006/main">
  <c r="D14" i="1" l="1"/>
  <c r="G14" i="1"/>
  <c r="H14" i="1"/>
  <c r="J14" i="1"/>
  <c r="K14" i="1"/>
  <c r="K12" i="3"/>
  <c r="K11" i="3"/>
  <c r="K8" i="3"/>
  <c r="H12" i="3"/>
  <c r="K20" i="2"/>
  <c r="H20" i="2"/>
  <c r="K8" i="2"/>
  <c r="K10" i="2"/>
  <c r="K11" i="2"/>
  <c r="K14" i="2"/>
  <c r="K16" i="2"/>
  <c r="K17" i="2"/>
  <c r="K18" i="2"/>
  <c r="K19" i="2"/>
  <c r="K4" i="2"/>
  <c r="K7" i="2"/>
  <c r="I29" i="1"/>
  <c r="L8" i="1"/>
  <c r="L9" i="1"/>
  <c r="L13" i="1"/>
  <c r="L17" i="1"/>
  <c r="L18" i="1"/>
  <c r="L19" i="1"/>
  <c r="L20" i="1"/>
  <c r="L21" i="1"/>
  <c r="L24" i="1"/>
  <c r="L25" i="1"/>
  <c r="L26" i="1"/>
  <c r="L27" i="1"/>
  <c r="L5" i="1"/>
  <c r="M20" i="2" l="1"/>
  <c r="L20" i="2"/>
  <c r="L21" i="2"/>
  <c r="M13" i="3"/>
  <c r="L13" i="3"/>
  <c r="L12" i="3"/>
  <c r="M12" i="3"/>
  <c r="M21" i="2"/>
  <c r="F7" i="2" l="1"/>
  <c r="J8" i="3"/>
  <c r="J9" i="3"/>
  <c r="J10" i="3"/>
  <c r="J11" i="3"/>
  <c r="J5" i="3"/>
  <c r="J4" i="3"/>
  <c r="G12" i="3"/>
  <c r="I12" i="3"/>
  <c r="F9" i="3"/>
  <c r="F10" i="3"/>
  <c r="F8" i="3"/>
  <c r="E9" i="3"/>
  <c r="E10" i="3"/>
  <c r="E8" i="3"/>
  <c r="F6" i="3"/>
  <c r="F4" i="3"/>
  <c r="E6" i="3"/>
  <c r="E4" i="3"/>
  <c r="D12" i="3"/>
  <c r="C12" i="3"/>
  <c r="B12" i="3"/>
  <c r="J15" i="2"/>
  <c r="J16" i="2"/>
  <c r="J17" i="2"/>
  <c r="J18" i="2"/>
  <c r="J19" i="2"/>
  <c r="J14" i="2"/>
  <c r="J11" i="2"/>
  <c r="J10" i="2"/>
  <c r="J7" i="2"/>
  <c r="J8" i="2"/>
  <c r="J6" i="2"/>
  <c r="J4" i="2"/>
  <c r="I20" i="2"/>
  <c r="G20" i="2"/>
  <c r="J20" i="2" s="1"/>
  <c r="C20" i="2"/>
  <c r="D20" i="2"/>
  <c r="B20" i="2"/>
  <c r="K7" i="1"/>
  <c r="K8" i="1"/>
  <c r="K9" i="1"/>
  <c r="K10" i="1"/>
  <c r="K11" i="1"/>
  <c r="K13" i="1"/>
  <c r="K16" i="1"/>
  <c r="K17" i="1"/>
  <c r="K18" i="1"/>
  <c r="K19" i="1"/>
  <c r="K20" i="1"/>
  <c r="K21" i="1"/>
  <c r="K22" i="1"/>
  <c r="K23" i="1"/>
  <c r="K24" i="1"/>
  <c r="K25" i="1"/>
  <c r="K26" i="1"/>
  <c r="K27" i="1"/>
  <c r="K5" i="1"/>
  <c r="C29" i="1"/>
  <c r="E29" i="1"/>
  <c r="F29" i="1"/>
  <c r="B29" i="1"/>
  <c r="J28" i="1"/>
  <c r="J29" i="1" s="1"/>
  <c r="H28" i="1"/>
  <c r="F5" i="2"/>
  <c r="F6" i="2"/>
  <c r="F8" i="2"/>
  <c r="F9" i="2"/>
  <c r="F11" i="2"/>
  <c r="F13" i="2"/>
  <c r="F14" i="2"/>
  <c r="F15" i="2"/>
  <c r="F16" i="2"/>
  <c r="F17" i="2"/>
  <c r="F19" i="2"/>
  <c r="F4" i="2"/>
  <c r="E13" i="2"/>
  <c r="E14" i="2"/>
  <c r="E15" i="2"/>
  <c r="E16" i="2"/>
  <c r="E17" i="2"/>
  <c r="E19" i="2"/>
  <c r="G8" i="1"/>
  <c r="G9" i="1"/>
  <c r="G10" i="1"/>
  <c r="G11" i="1"/>
  <c r="G12" i="1"/>
  <c r="G1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7" i="1"/>
  <c r="G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3" i="1"/>
  <c r="D5" i="1"/>
  <c r="D6" i="1"/>
  <c r="D7" i="1"/>
  <c r="D8" i="1"/>
  <c r="D9" i="1"/>
  <c r="D10" i="1"/>
  <c r="D11" i="1"/>
  <c r="D4" i="1"/>
  <c r="E5" i="2"/>
  <c r="E6" i="2"/>
  <c r="E7" i="2"/>
  <c r="E8" i="2"/>
  <c r="E9" i="2"/>
  <c r="E11" i="2"/>
  <c r="E4" i="2"/>
  <c r="D29" i="1" l="1"/>
  <c r="G29" i="1"/>
  <c r="H29" i="1"/>
  <c r="K28" i="1"/>
  <c r="J12" i="3"/>
  <c r="E12" i="3"/>
  <c r="F12" i="3"/>
  <c r="E20" i="2"/>
  <c r="F20" i="2"/>
  <c r="K29" i="1" l="1"/>
  <c r="M29" i="1"/>
  <c r="N29" i="1" s="1"/>
</calcChain>
</file>

<file path=xl/sharedStrings.xml><?xml version="1.0" encoding="utf-8"?>
<sst xmlns="http://schemas.openxmlformats.org/spreadsheetml/2006/main" count="141" uniqueCount="66">
  <si>
    <t> KEMI-TORNIO</t>
  </si>
  <si>
    <t>ROVANIEMI</t>
  </si>
  <si>
    <t>kaikki hakijat</t>
  </si>
  <si>
    <t>Lapin AMK</t>
  </si>
  <si>
    <t>1. sij. hakijat</t>
  </si>
  <si>
    <t>aloitus-paikat</t>
  </si>
  <si>
    <t>vetovoima 2</t>
  </si>
  <si>
    <t>Muutos</t>
  </si>
  <si>
    <t>ei mukana nuorten yhteishaussa</t>
  </si>
  <si>
    <t>NUORTEN KOULUTUKSET Kemi-Tornion AMK, RAMK ja Lapin AMK</t>
  </si>
  <si>
    <t>AIKUISKOULUTUKSET Kemi-Tornion AMK, RAMK ja Lapin AMK</t>
  </si>
  <si>
    <t>KEMI-TORNIO</t>
  </si>
  <si>
    <t>vetovoima2</t>
  </si>
  <si>
    <t>vetovoima1</t>
  </si>
  <si>
    <t>Vetovoima1 = Yhteishaussa ensimmäisellä hakutoivesijalla hakeneita aloituspaikkaa kohden</t>
  </si>
  <si>
    <t>Vetovoima2 = Millä tahansa hakutoivesijalla hakeneita aloituspaikkaa kohden</t>
  </si>
  <si>
    <t>Terveydenhoitajakoulutus</t>
  </si>
  <si>
    <t>Sairaanhoitajakoulutus</t>
  </si>
  <si>
    <t>Sosionomikoulutus</t>
  </si>
  <si>
    <t>Kone- ja tuotantotekniikka, insinööri AMK</t>
  </si>
  <si>
    <t>Sähkötekniikka, insinööri AMK</t>
  </si>
  <si>
    <t>Liiketalouden koulutus, tradenomi AMK</t>
  </si>
  <si>
    <t>Logistiikan sv., tradenomi AMK</t>
  </si>
  <si>
    <t>Kuvataiteen koulutus, kuvataiteilija AMK</t>
  </si>
  <si>
    <t>Viestinnän koulutus, medianomi AMK</t>
  </si>
  <si>
    <t>Vanhustyö, geronomi AMK</t>
  </si>
  <si>
    <t>Tieto- ja viestintätekniikka, insinööri AMK</t>
  </si>
  <si>
    <t>Maanmittaustekniikka, insinööri AMK</t>
  </si>
  <si>
    <t>Rakennustekniikka, insinööri AMK</t>
  </si>
  <si>
    <t>Maaseutuelinkeinot, agrologi AMK</t>
  </si>
  <si>
    <t>Metsätalous, metsätalousinsinööri AMK</t>
  </si>
  <si>
    <t>Fysioterapia, fysioterapeutti AMK</t>
  </si>
  <si>
    <t>Liikunnan ja vapaa-ajan koulutus, liikunnanohjaaja AMK</t>
  </si>
  <si>
    <t>Hotelli- ja ravintola-alan koulutus, restonomi AMK</t>
  </si>
  <si>
    <t>Matkailun koulutus, restonomi AMK</t>
  </si>
  <si>
    <t>yhteensä</t>
  </si>
  <si>
    <t>KTAMK ja RAMK yhteensä</t>
  </si>
  <si>
    <t>Tuotantotalous, insinööri AMK</t>
  </si>
  <si>
    <t>Vanhustyö, gernomi AMK</t>
  </si>
  <si>
    <t>Hotelli- ja ravintola, restonomi AMK</t>
  </si>
  <si>
    <t>ei enää sisäänottoa</t>
  </si>
  <si>
    <t>koulutukseen ei enää sisäänottoa</t>
  </si>
  <si>
    <t>Tietojenkäsittelyn koulutus, tradenomi AMK</t>
  </si>
  <si>
    <t>ei mukana kevään 2013 aiko-yhteishaussa</t>
  </si>
  <si>
    <t>ei mukana kevään 2014 aiko-yhteishaussa</t>
  </si>
  <si>
    <t>YLEMMÄT AMK-TUTKINNOT Kemi-Tornion AMK, RAMK ja Lapin AMK</t>
  </si>
  <si>
    <t>Sosiaaliala, sosionomi (ylempi AMK), gernonomi (ylempi AMK)</t>
  </si>
  <si>
    <t>Alueiden käytön suunnittelu, metsätalousinsinööri (ylempi AMK), agrologi (ylempi AMK)</t>
  </si>
  <si>
    <t>Teknologiaosaamisen johtaminen, insinööri (ylempi AMK)</t>
  </si>
  <si>
    <t xml:space="preserve">Terveyden edistäminen, sairaanhoitaja (ylempi AMK), terveydenhoitaja (ylempi AMK), fysioterapeutti (ylempi AMK), liikunnanohjaaja (ylempi AMK) </t>
  </si>
  <si>
    <t>Terveyden edistäminen, sairaanhoitaja (ylempi AMK), terveydenhoitaja (ylempi AMK), sosionomi (ylempi AMK), gernonomi (ylempi AMK)</t>
  </si>
  <si>
    <t>Matkailuala, restonomi (ylempi AMK)</t>
  </si>
  <si>
    <t>ei mukana kevään 2013 YAMK-haussa</t>
  </si>
  <si>
    <t>ei mukana kevään 2014 YAMK-haussa</t>
  </si>
  <si>
    <t>muutos</t>
  </si>
  <si>
    <t>%</t>
  </si>
  <si>
    <t>kun tarjonnan vaihtelu huomioitu</t>
  </si>
  <si>
    <t>kun vaihtelu tarjonnassa huomioitu</t>
  </si>
  <si>
    <t>499*</t>
  </si>
  <si>
    <t>748*</t>
  </si>
  <si>
    <t>792*</t>
  </si>
  <si>
    <t>* koulutusohjelman hakijat kummallakin kampusella yhteensä</t>
  </si>
  <si>
    <t>337*</t>
  </si>
  <si>
    <t>111*</t>
  </si>
  <si>
    <t>139*</t>
  </si>
  <si>
    <t>Lapin AMK / Heli Lohi 2.4.2014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</si>
</sst>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FA5032"/>
      <name val="Calibri"/>
      <family val="2"/>
      <scheme val="minor"/>
    </font>
    <font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503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rgb="FFFF5032"/>
      </left>
      <right/>
      <top/>
      <bottom/>
      <diagonal/>
    </border>
    <border>
      <left/>
      <right style="medium">
        <color rgb="FFFF5032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FA5032"/>
      </left>
      <right/>
      <top/>
      <bottom/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rgb="FFFF503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9" tint="0.39994506668294322"/>
      </left>
      <right style="thin">
        <color auto="1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 style="medium">
        <color rgb="FFFF503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0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  <xf numFmtId="0" fontId="1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18" fillId="3" borderId="2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19" fillId="0" borderId="0" xfId="0" applyFont="1"/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5" fillId="0" borderId="0" xfId="0" applyFont="1"/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26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A5032"/>
      <color rgb="FFFF503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L1" sqref="L1"/>
    </sheetView>
  </sheetViews>
  <sheetFormatPr defaultRowHeight="14.4" x14ac:dyDescent="0.3"/>
  <cols>
    <col min="1" max="1" width="45.21875" customWidth="1"/>
    <col min="2" max="11" width="10.33203125" customWidth="1"/>
    <col min="12" max="12" width="10.77734375" customWidth="1"/>
    <col min="13" max="13" width="5.88671875" customWidth="1"/>
    <col min="14" max="14" width="5.33203125" customWidth="1"/>
    <col min="15" max="15" width="7.109375" customWidth="1"/>
    <col min="16" max="16" width="6.21875" customWidth="1"/>
    <col min="17" max="17" width="5.44140625" customWidth="1"/>
    <col min="18" max="18" width="6.21875" customWidth="1"/>
    <col min="19" max="19" width="5.5546875" customWidth="1"/>
  </cols>
  <sheetData>
    <row r="1" spans="1:19" ht="18" x14ac:dyDescent="0.35">
      <c r="A1" s="3" t="s">
        <v>9</v>
      </c>
      <c r="L1" s="96" t="s">
        <v>65</v>
      </c>
    </row>
    <row r="2" spans="1:19" ht="18" x14ac:dyDescent="0.35">
      <c r="A2" s="3"/>
      <c r="B2" s="8">
        <v>2012</v>
      </c>
      <c r="C2" s="8"/>
      <c r="D2" s="8"/>
      <c r="E2" s="20">
        <v>2013</v>
      </c>
      <c r="F2" s="21"/>
      <c r="G2" s="22"/>
      <c r="H2" s="6">
        <v>2014</v>
      </c>
      <c r="I2" s="7"/>
      <c r="J2" s="7"/>
      <c r="K2" s="7"/>
      <c r="L2" s="7"/>
    </row>
    <row r="3" spans="1:19" s="5" customFormat="1" ht="27.6" x14ac:dyDescent="0.3">
      <c r="A3" s="29" t="s">
        <v>11</v>
      </c>
      <c r="B3" s="9" t="s">
        <v>4</v>
      </c>
      <c r="C3" s="9" t="s">
        <v>5</v>
      </c>
      <c r="D3" s="9" t="s">
        <v>13</v>
      </c>
      <c r="E3" s="23" t="s">
        <v>4</v>
      </c>
      <c r="F3" s="9" t="s">
        <v>5</v>
      </c>
      <c r="G3" s="24" t="s">
        <v>13</v>
      </c>
      <c r="H3" s="10" t="s">
        <v>4</v>
      </c>
      <c r="I3" s="11" t="s">
        <v>2</v>
      </c>
      <c r="J3" s="11" t="s">
        <v>5</v>
      </c>
      <c r="K3" s="11" t="s">
        <v>13</v>
      </c>
      <c r="L3" s="12" t="s">
        <v>6</v>
      </c>
      <c r="N3" s="60"/>
      <c r="O3"/>
      <c r="P3"/>
      <c r="Q3"/>
      <c r="R3"/>
      <c r="S3"/>
    </row>
    <row r="4" spans="1:19" x14ac:dyDescent="0.3">
      <c r="A4" s="1" t="s">
        <v>24</v>
      </c>
      <c r="B4" s="13">
        <v>45</v>
      </c>
      <c r="C4" s="13">
        <v>40</v>
      </c>
      <c r="D4" s="18">
        <f>B4/C4</f>
        <v>1.125</v>
      </c>
      <c r="E4" s="25">
        <v>40</v>
      </c>
      <c r="F4" s="13">
        <v>23</v>
      </c>
      <c r="G4" s="26">
        <f>E4/F4</f>
        <v>1.7391304347826086</v>
      </c>
      <c r="H4" s="78" t="s">
        <v>40</v>
      </c>
      <c r="I4" s="79"/>
      <c r="J4" s="79"/>
      <c r="K4" s="19"/>
      <c r="L4" s="19"/>
      <c r="N4" s="62"/>
      <c r="O4" s="59"/>
      <c r="P4" s="62"/>
      <c r="Q4" s="62"/>
      <c r="R4" s="61"/>
      <c r="S4" s="62"/>
    </row>
    <row r="5" spans="1:19" x14ac:dyDescent="0.3">
      <c r="A5" s="1" t="s">
        <v>23</v>
      </c>
      <c r="B5" s="13">
        <v>68</v>
      </c>
      <c r="C5" s="13">
        <v>20</v>
      </c>
      <c r="D5" s="18">
        <f t="shared" ref="D5:D11" si="0">B5/C5</f>
        <v>3.4</v>
      </c>
      <c r="E5" s="82" t="s">
        <v>8</v>
      </c>
      <c r="F5" s="75"/>
      <c r="G5" s="83"/>
      <c r="H5" s="15">
        <v>48</v>
      </c>
      <c r="I5" s="14">
        <v>141</v>
      </c>
      <c r="J5" s="14">
        <v>25</v>
      </c>
      <c r="K5" s="19">
        <f>H5/J5</f>
        <v>1.92</v>
      </c>
      <c r="L5" s="19">
        <f>I5/J5</f>
        <v>5.64</v>
      </c>
      <c r="N5" s="62"/>
      <c r="O5" s="59"/>
      <c r="P5" s="62"/>
      <c r="Q5" s="62"/>
      <c r="R5" s="61"/>
      <c r="S5" s="62"/>
    </row>
    <row r="6" spans="1:19" x14ac:dyDescent="0.3">
      <c r="A6" s="1" t="s">
        <v>22</v>
      </c>
      <c r="B6" s="13">
        <v>21</v>
      </c>
      <c r="C6" s="13">
        <v>20</v>
      </c>
      <c r="D6" s="18">
        <f t="shared" si="0"/>
        <v>1.05</v>
      </c>
      <c r="E6" s="82" t="s">
        <v>40</v>
      </c>
      <c r="F6" s="75">
        <v>0</v>
      </c>
      <c r="G6" s="83"/>
      <c r="H6" s="77" t="s">
        <v>40</v>
      </c>
      <c r="I6" s="75"/>
      <c r="J6" s="76"/>
      <c r="K6" s="19"/>
      <c r="L6" s="19"/>
      <c r="M6" s="14"/>
      <c r="N6" s="59"/>
      <c r="O6" s="59"/>
      <c r="P6" s="59"/>
      <c r="Q6" s="59"/>
      <c r="R6" s="59"/>
      <c r="S6" s="62"/>
    </row>
    <row r="7" spans="1:19" x14ac:dyDescent="0.3">
      <c r="A7" s="1" t="s">
        <v>21</v>
      </c>
      <c r="B7" s="13">
        <v>66</v>
      </c>
      <c r="C7" s="13">
        <v>50</v>
      </c>
      <c r="D7" s="18">
        <f t="shared" si="0"/>
        <v>1.32</v>
      </c>
      <c r="E7" s="25">
        <v>78</v>
      </c>
      <c r="F7" s="13">
        <v>42</v>
      </c>
      <c r="G7" s="26">
        <f>E7/F7</f>
        <v>1.8571428571428572</v>
      </c>
      <c r="H7" s="15">
        <v>78</v>
      </c>
      <c r="I7" s="14" t="s">
        <v>60</v>
      </c>
      <c r="J7" s="14">
        <v>55</v>
      </c>
      <c r="K7" s="19">
        <f t="shared" ref="K7:K29" si="1">H7/J7</f>
        <v>1.4181818181818182</v>
      </c>
      <c r="L7" s="19"/>
      <c r="M7" s="14"/>
      <c r="N7" s="13"/>
      <c r="O7" s="1"/>
      <c r="P7" s="2"/>
      <c r="Q7" s="2"/>
      <c r="R7" s="1"/>
    </row>
    <row r="8" spans="1:19" ht="15" thickBot="1" x14ac:dyDescent="0.35">
      <c r="A8" s="1" t="s">
        <v>20</v>
      </c>
      <c r="B8" s="13">
        <v>47</v>
      </c>
      <c r="C8" s="13">
        <v>28</v>
      </c>
      <c r="D8" s="18">
        <f t="shared" si="0"/>
        <v>1.6785714285714286</v>
      </c>
      <c r="E8" s="25">
        <v>53</v>
      </c>
      <c r="F8" s="13">
        <v>40</v>
      </c>
      <c r="G8" s="26">
        <f t="shared" ref="G8:G28" si="2">E8/F8</f>
        <v>1.325</v>
      </c>
      <c r="H8" s="15">
        <v>50</v>
      </c>
      <c r="I8" s="14">
        <v>103</v>
      </c>
      <c r="J8" s="14">
        <v>40</v>
      </c>
      <c r="K8" s="19">
        <f t="shared" si="1"/>
        <v>1.25</v>
      </c>
      <c r="L8" s="19">
        <f t="shared" ref="L8:L27" si="3">I8/J8</f>
        <v>2.5750000000000002</v>
      </c>
      <c r="M8" s="14"/>
      <c r="N8" s="13"/>
      <c r="P8" s="2"/>
      <c r="Q8" s="2"/>
      <c r="R8" s="1"/>
    </row>
    <row r="9" spans="1:19" ht="15" thickBot="1" x14ac:dyDescent="0.35">
      <c r="A9" s="1" t="s">
        <v>19</v>
      </c>
      <c r="B9" s="13">
        <v>45</v>
      </c>
      <c r="C9" s="13">
        <v>50</v>
      </c>
      <c r="D9" s="50">
        <f t="shared" si="0"/>
        <v>0.9</v>
      </c>
      <c r="E9" s="25">
        <v>54</v>
      </c>
      <c r="F9" s="13">
        <v>27</v>
      </c>
      <c r="G9" s="26">
        <f t="shared" si="2"/>
        <v>2</v>
      </c>
      <c r="H9" s="15">
        <v>41</v>
      </c>
      <c r="I9" s="14">
        <v>148</v>
      </c>
      <c r="J9" s="14">
        <v>30</v>
      </c>
      <c r="K9" s="19">
        <f t="shared" si="1"/>
        <v>1.3666666666666667</v>
      </c>
      <c r="L9" s="19">
        <f t="shared" si="3"/>
        <v>4.9333333333333336</v>
      </c>
      <c r="N9" s="58"/>
      <c r="O9" s="13"/>
      <c r="P9" s="1"/>
      <c r="Q9" s="2"/>
      <c r="R9" s="1"/>
    </row>
    <row r="10" spans="1:19" x14ac:dyDescent="0.3">
      <c r="A10" s="1" t="s">
        <v>16</v>
      </c>
      <c r="B10" s="13">
        <v>57</v>
      </c>
      <c r="C10" s="13">
        <v>20</v>
      </c>
      <c r="D10" s="18">
        <f t="shared" si="0"/>
        <v>2.85</v>
      </c>
      <c r="E10" s="25">
        <v>70</v>
      </c>
      <c r="F10" s="13">
        <v>20</v>
      </c>
      <c r="G10" s="26">
        <f t="shared" si="2"/>
        <v>3.5</v>
      </c>
      <c r="H10" s="15">
        <v>52</v>
      </c>
      <c r="I10" s="14" t="s">
        <v>58</v>
      </c>
      <c r="J10" s="14">
        <v>20</v>
      </c>
      <c r="K10" s="19">
        <f t="shared" si="1"/>
        <v>2.6</v>
      </c>
      <c r="L10" s="19"/>
      <c r="N10" s="58"/>
      <c r="O10" s="13"/>
      <c r="P10" s="1"/>
      <c r="Q10" s="2"/>
      <c r="R10" s="1"/>
    </row>
    <row r="11" spans="1:19" ht="15" thickBot="1" x14ac:dyDescent="0.35">
      <c r="A11" s="1" t="s">
        <v>17</v>
      </c>
      <c r="B11" s="13">
        <v>65</v>
      </c>
      <c r="C11" s="13">
        <v>30</v>
      </c>
      <c r="D11" s="18">
        <f t="shared" si="0"/>
        <v>2.1666666666666665</v>
      </c>
      <c r="E11" s="25">
        <v>80</v>
      </c>
      <c r="F11" s="13">
        <v>26</v>
      </c>
      <c r="G11" s="26">
        <f t="shared" si="2"/>
        <v>3.0769230769230771</v>
      </c>
      <c r="H11" s="15">
        <v>106</v>
      </c>
      <c r="I11" s="14" t="s">
        <v>59</v>
      </c>
      <c r="J11" s="14">
        <v>40</v>
      </c>
      <c r="K11" s="19">
        <f t="shared" si="1"/>
        <v>2.65</v>
      </c>
      <c r="L11" s="19"/>
      <c r="N11" s="58"/>
      <c r="O11" s="13"/>
      <c r="P11" s="1"/>
      <c r="Q11" s="2"/>
      <c r="R11" s="1"/>
    </row>
    <row r="12" spans="1:19" ht="15" thickBot="1" x14ac:dyDescent="0.35">
      <c r="A12" s="1" t="s">
        <v>25</v>
      </c>
      <c r="B12" s="74" t="s">
        <v>8</v>
      </c>
      <c r="C12" s="75"/>
      <c r="D12" s="76"/>
      <c r="E12" s="25">
        <v>10</v>
      </c>
      <c r="F12" s="13">
        <v>20</v>
      </c>
      <c r="G12" s="51">
        <f t="shared" si="2"/>
        <v>0.5</v>
      </c>
      <c r="H12" s="77" t="s">
        <v>8</v>
      </c>
      <c r="I12" s="75"/>
      <c r="J12" s="76"/>
      <c r="K12" s="19"/>
      <c r="L12" s="19"/>
      <c r="N12" s="58"/>
      <c r="O12" s="13"/>
      <c r="P12" s="1"/>
      <c r="Q12" s="2"/>
      <c r="R12" s="1"/>
    </row>
    <row r="13" spans="1:19" x14ac:dyDescent="0.3">
      <c r="A13" s="1" t="s">
        <v>18</v>
      </c>
      <c r="B13" s="13">
        <v>137</v>
      </c>
      <c r="C13" s="13">
        <v>56</v>
      </c>
      <c r="D13" s="18">
        <f>B13/C13</f>
        <v>2.4464285714285716</v>
      </c>
      <c r="E13" s="25">
        <v>141</v>
      </c>
      <c r="F13" s="13">
        <v>44</v>
      </c>
      <c r="G13" s="26">
        <f t="shared" si="2"/>
        <v>3.2045454545454546</v>
      </c>
      <c r="H13" s="15">
        <v>164</v>
      </c>
      <c r="I13" s="14">
        <v>505</v>
      </c>
      <c r="J13" s="14">
        <v>40</v>
      </c>
      <c r="K13" s="19">
        <f t="shared" si="1"/>
        <v>4.0999999999999996</v>
      </c>
      <c r="L13" s="19">
        <f t="shared" si="3"/>
        <v>12.625</v>
      </c>
      <c r="N13" s="58"/>
      <c r="O13" s="13"/>
      <c r="P13" s="1"/>
      <c r="Q13" s="2"/>
      <c r="R13" s="1"/>
    </row>
    <row r="14" spans="1:19" hidden="1" x14ac:dyDescent="0.3">
      <c r="A14" s="63" t="s">
        <v>35</v>
      </c>
      <c r="B14" s="64">
        <v>551</v>
      </c>
      <c r="C14" s="64">
        <v>314</v>
      </c>
      <c r="D14" s="65">
        <f t="shared" ref="D14:D28" si="4">B14/C14</f>
        <v>1.7547770700636942</v>
      </c>
      <c r="E14" s="66">
        <v>526</v>
      </c>
      <c r="F14" s="64">
        <v>242</v>
      </c>
      <c r="G14" s="67">
        <f t="shared" si="2"/>
        <v>2.1735537190082646</v>
      </c>
      <c r="H14" s="68">
        <f>H5+H7+H8+H9+H10+H11+H13</f>
        <v>539</v>
      </c>
      <c r="I14" s="69"/>
      <c r="J14" s="69">
        <f t="shared" ref="J14" si="5">J5+J7+J8+J9+J10+J11+J13</f>
        <v>250</v>
      </c>
      <c r="K14" s="70">
        <f t="shared" si="1"/>
        <v>2.1560000000000001</v>
      </c>
      <c r="L14" s="19"/>
      <c r="N14" s="58"/>
      <c r="O14" s="13"/>
      <c r="P14" s="1"/>
      <c r="Q14" s="2"/>
      <c r="R14" s="1"/>
    </row>
    <row r="15" spans="1:19" ht="21.6" customHeight="1" x14ac:dyDescent="0.3">
      <c r="A15" s="37" t="s">
        <v>1</v>
      </c>
      <c r="B15" s="14"/>
      <c r="C15" s="14"/>
      <c r="D15" s="18"/>
      <c r="E15" s="27"/>
      <c r="F15" s="28"/>
      <c r="G15" s="26"/>
      <c r="H15" s="15"/>
      <c r="I15" s="14"/>
      <c r="J15" s="14"/>
      <c r="K15" s="19"/>
      <c r="L15" s="19"/>
      <c r="N15" s="58"/>
      <c r="O15" s="58"/>
      <c r="P15" s="1"/>
      <c r="Q15" s="2"/>
      <c r="R15" s="1"/>
    </row>
    <row r="16" spans="1:19" x14ac:dyDescent="0.3">
      <c r="A16" t="s">
        <v>21</v>
      </c>
      <c r="B16" s="14">
        <v>146</v>
      </c>
      <c r="C16" s="14">
        <v>60</v>
      </c>
      <c r="D16" s="18">
        <f t="shared" si="4"/>
        <v>2.4333333333333331</v>
      </c>
      <c r="E16" s="27">
        <v>186</v>
      </c>
      <c r="F16" s="28">
        <v>60</v>
      </c>
      <c r="G16" s="26">
        <f t="shared" si="2"/>
        <v>3.1</v>
      </c>
      <c r="H16" s="15">
        <v>166</v>
      </c>
      <c r="I16" s="14" t="s">
        <v>60</v>
      </c>
      <c r="J16" s="14">
        <v>45</v>
      </c>
      <c r="K16" s="19">
        <f t="shared" si="1"/>
        <v>3.6888888888888891</v>
      </c>
      <c r="L16" s="19"/>
      <c r="N16" s="58"/>
      <c r="O16" s="58"/>
      <c r="P16" s="1"/>
      <c r="Q16" s="2"/>
      <c r="R16" s="1"/>
    </row>
    <row r="17" spans="1:18" ht="15" thickBot="1" x14ac:dyDescent="0.35">
      <c r="A17" t="s">
        <v>26</v>
      </c>
      <c r="B17" s="14">
        <v>54</v>
      </c>
      <c r="C17" s="14">
        <v>40</v>
      </c>
      <c r="D17" s="18">
        <f t="shared" si="4"/>
        <v>1.35</v>
      </c>
      <c r="E17" s="27">
        <v>64</v>
      </c>
      <c r="F17" s="28">
        <v>40</v>
      </c>
      <c r="G17" s="26">
        <f t="shared" si="2"/>
        <v>1.6</v>
      </c>
      <c r="H17" s="15">
        <v>61</v>
      </c>
      <c r="I17" s="14">
        <v>154</v>
      </c>
      <c r="J17" s="14">
        <v>40</v>
      </c>
      <c r="K17" s="19">
        <f t="shared" si="1"/>
        <v>1.5249999999999999</v>
      </c>
      <c r="L17" s="19">
        <f t="shared" si="3"/>
        <v>3.85</v>
      </c>
      <c r="N17" s="58"/>
      <c r="O17" s="58"/>
      <c r="P17" s="1"/>
      <c r="Q17" s="2"/>
      <c r="R17" s="1"/>
    </row>
    <row r="18" spans="1:18" ht="15" thickBot="1" x14ac:dyDescent="0.35">
      <c r="A18" t="s">
        <v>27</v>
      </c>
      <c r="B18" s="14">
        <v>54</v>
      </c>
      <c r="C18" s="14">
        <v>40</v>
      </c>
      <c r="D18" s="18">
        <f t="shared" si="4"/>
        <v>1.35</v>
      </c>
      <c r="E18" s="27">
        <v>64</v>
      </c>
      <c r="F18" s="28">
        <v>40</v>
      </c>
      <c r="G18" s="26">
        <f t="shared" si="2"/>
        <v>1.6</v>
      </c>
      <c r="H18" s="15">
        <v>43</v>
      </c>
      <c r="I18" s="14">
        <v>163</v>
      </c>
      <c r="J18" s="14">
        <v>40</v>
      </c>
      <c r="K18" s="52">
        <f t="shared" si="1"/>
        <v>1.075</v>
      </c>
      <c r="L18" s="19">
        <f t="shared" si="3"/>
        <v>4.0750000000000002</v>
      </c>
      <c r="N18" s="58"/>
      <c r="O18" s="58"/>
      <c r="P18" s="1"/>
      <c r="Q18" s="2"/>
      <c r="R18" s="1"/>
    </row>
    <row r="19" spans="1:18" x14ac:dyDescent="0.3">
      <c r="A19" t="s">
        <v>28</v>
      </c>
      <c r="B19" s="14">
        <v>103</v>
      </c>
      <c r="C19" s="14">
        <v>55</v>
      </c>
      <c r="D19" s="18">
        <f t="shared" si="4"/>
        <v>1.8727272727272728</v>
      </c>
      <c r="E19" s="27">
        <v>109</v>
      </c>
      <c r="F19" s="28">
        <v>55</v>
      </c>
      <c r="G19" s="26">
        <f t="shared" si="2"/>
        <v>1.9818181818181819</v>
      </c>
      <c r="H19" s="15">
        <v>108</v>
      </c>
      <c r="I19" s="14">
        <v>265</v>
      </c>
      <c r="J19" s="14">
        <v>55</v>
      </c>
      <c r="K19" s="19">
        <f t="shared" si="1"/>
        <v>1.9636363636363636</v>
      </c>
      <c r="L19" s="19">
        <f t="shared" si="3"/>
        <v>4.8181818181818183</v>
      </c>
      <c r="N19" s="58"/>
      <c r="O19" s="58"/>
      <c r="P19" s="1"/>
      <c r="Q19" s="2"/>
      <c r="R19" s="1"/>
    </row>
    <row r="20" spans="1:18" x14ac:dyDescent="0.3">
      <c r="A20" t="s">
        <v>29</v>
      </c>
      <c r="B20" s="14">
        <v>23</v>
      </c>
      <c r="C20" s="14">
        <v>15</v>
      </c>
      <c r="D20" s="18">
        <f t="shared" si="4"/>
        <v>1.5333333333333334</v>
      </c>
      <c r="E20" s="27">
        <v>13</v>
      </c>
      <c r="F20" s="28">
        <v>15</v>
      </c>
      <c r="G20" s="26">
        <f t="shared" si="2"/>
        <v>0.8666666666666667</v>
      </c>
      <c r="H20" s="15">
        <v>23</v>
      </c>
      <c r="I20" s="14">
        <v>78</v>
      </c>
      <c r="J20" s="14">
        <v>15</v>
      </c>
      <c r="K20" s="19">
        <f t="shared" si="1"/>
        <v>1.5333333333333334</v>
      </c>
      <c r="L20" s="19">
        <f t="shared" si="3"/>
        <v>5.2</v>
      </c>
      <c r="N20" s="58"/>
      <c r="O20" s="58"/>
      <c r="P20" s="1"/>
      <c r="Q20" s="2"/>
      <c r="R20" s="1"/>
    </row>
    <row r="21" spans="1:18" ht="15" thickBot="1" x14ac:dyDescent="0.35">
      <c r="A21" t="s">
        <v>30</v>
      </c>
      <c r="B21" s="14">
        <v>68</v>
      </c>
      <c r="C21" s="14">
        <v>40</v>
      </c>
      <c r="D21" s="18">
        <f t="shared" si="4"/>
        <v>1.7</v>
      </c>
      <c r="E21" s="27">
        <v>67</v>
      </c>
      <c r="F21" s="28">
        <v>40</v>
      </c>
      <c r="G21" s="26">
        <f t="shared" si="2"/>
        <v>1.675</v>
      </c>
      <c r="H21" s="15">
        <v>77</v>
      </c>
      <c r="I21" s="14">
        <v>213</v>
      </c>
      <c r="J21" s="14">
        <v>40</v>
      </c>
      <c r="K21" s="19">
        <f t="shared" si="1"/>
        <v>1.925</v>
      </c>
      <c r="L21" s="19">
        <f t="shared" si="3"/>
        <v>5.3250000000000002</v>
      </c>
      <c r="N21" s="58"/>
      <c r="O21" s="58"/>
      <c r="P21" s="1"/>
      <c r="Q21" s="2"/>
      <c r="R21" s="1"/>
    </row>
    <row r="22" spans="1:18" ht="15" thickBot="1" x14ac:dyDescent="0.35">
      <c r="A22" t="s">
        <v>16</v>
      </c>
      <c r="B22" s="14">
        <v>106</v>
      </c>
      <c r="C22" s="14">
        <v>18</v>
      </c>
      <c r="D22" s="53">
        <f t="shared" si="4"/>
        <v>5.8888888888888893</v>
      </c>
      <c r="E22" s="27">
        <v>98</v>
      </c>
      <c r="F22" s="28">
        <v>18</v>
      </c>
      <c r="G22" s="26">
        <f t="shared" si="2"/>
        <v>5.4444444444444446</v>
      </c>
      <c r="H22" s="13">
        <v>97</v>
      </c>
      <c r="I22" s="14" t="s">
        <v>58</v>
      </c>
      <c r="J22" s="13">
        <v>18</v>
      </c>
      <c r="K22" s="19">
        <f t="shared" si="1"/>
        <v>5.3888888888888893</v>
      </c>
      <c r="L22" s="19"/>
      <c r="N22" s="58"/>
      <c r="O22" s="58"/>
      <c r="P22" s="1"/>
      <c r="Q22" s="2"/>
      <c r="R22" s="1"/>
    </row>
    <row r="23" spans="1:18" x14ac:dyDescent="0.3">
      <c r="A23" t="s">
        <v>17</v>
      </c>
      <c r="B23" s="14">
        <v>138</v>
      </c>
      <c r="C23" s="14">
        <v>40</v>
      </c>
      <c r="D23" s="18">
        <f t="shared" si="4"/>
        <v>3.45</v>
      </c>
      <c r="E23" s="27">
        <v>140</v>
      </c>
      <c r="F23" s="28">
        <v>40</v>
      </c>
      <c r="G23" s="26">
        <f t="shared" si="2"/>
        <v>3.5</v>
      </c>
      <c r="H23" s="13">
        <v>186</v>
      </c>
      <c r="I23" s="14" t="s">
        <v>59</v>
      </c>
      <c r="J23" s="14">
        <v>40</v>
      </c>
      <c r="K23" s="19">
        <f t="shared" si="1"/>
        <v>4.6500000000000004</v>
      </c>
      <c r="L23" s="19"/>
      <c r="N23" s="58"/>
      <c r="O23" s="58"/>
    </row>
    <row r="24" spans="1:18" ht="15" thickBot="1" x14ac:dyDescent="0.35">
      <c r="A24" t="s">
        <v>31</v>
      </c>
      <c r="B24" s="14">
        <v>168</v>
      </c>
      <c r="C24" s="14">
        <v>40</v>
      </c>
      <c r="D24" s="18">
        <f t="shared" si="4"/>
        <v>4.2</v>
      </c>
      <c r="E24" s="27">
        <v>176</v>
      </c>
      <c r="F24" s="28">
        <v>40</v>
      </c>
      <c r="G24" s="26">
        <f t="shared" si="2"/>
        <v>4.4000000000000004</v>
      </c>
      <c r="H24" s="13">
        <v>252</v>
      </c>
      <c r="I24" s="14">
        <v>672</v>
      </c>
      <c r="J24" s="13">
        <v>40</v>
      </c>
      <c r="K24" s="19">
        <f t="shared" si="1"/>
        <v>6.3</v>
      </c>
      <c r="L24" s="19">
        <f t="shared" si="3"/>
        <v>16.8</v>
      </c>
      <c r="N24" s="58"/>
      <c r="O24" s="58"/>
    </row>
    <row r="25" spans="1:18" ht="15" thickBot="1" x14ac:dyDescent="0.35">
      <c r="A25" t="s">
        <v>32</v>
      </c>
      <c r="B25" s="14">
        <v>179</v>
      </c>
      <c r="C25" s="14">
        <v>40</v>
      </c>
      <c r="D25" s="18">
        <f t="shared" si="4"/>
        <v>4.4749999999999996</v>
      </c>
      <c r="E25" s="27">
        <v>252</v>
      </c>
      <c r="F25" s="28">
        <v>40</v>
      </c>
      <c r="G25" s="54">
        <f t="shared" si="2"/>
        <v>6.3</v>
      </c>
      <c r="H25" s="33">
        <v>302</v>
      </c>
      <c r="I25" s="28">
        <v>853</v>
      </c>
      <c r="J25" s="13">
        <v>40</v>
      </c>
      <c r="K25" s="55">
        <f t="shared" si="1"/>
        <v>7.55</v>
      </c>
      <c r="L25" s="19">
        <f t="shared" si="3"/>
        <v>21.324999999999999</v>
      </c>
      <c r="N25" s="58"/>
      <c r="O25" s="58"/>
    </row>
    <row r="26" spans="1:18" x14ac:dyDescent="0.3">
      <c r="A26" t="s">
        <v>33</v>
      </c>
      <c r="B26" s="14">
        <v>63</v>
      </c>
      <c r="C26" s="14">
        <v>40</v>
      </c>
      <c r="D26" s="18">
        <f t="shared" si="4"/>
        <v>1.575</v>
      </c>
      <c r="E26" s="27">
        <v>68</v>
      </c>
      <c r="F26" s="28">
        <v>30</v>
      </c>
      <c r="G26" s="26">
        <f t="shared" si="2"/>
        <v>2.2666666666666666</v>
      </c>
      <c r="H26" s="15">
        <v>70</v>
      </c>
      <c r="I26" s="14">
        <v>208</v>
      </c>
      <c r="J26" s="14">
        <v>30</v>
      </c>
      <c r="K26" s="19">
        <f t="shared" si="1"/>
        <v>2.3333333333333335</v>
      </c>
      <c r="L26" s="19">
        <f t="shared" si="3"/>
        <v>6.9333333333333336</v>
      </c>
      <c r="N26" s="58"/>
      <c r="O26" s="58"/>
    </row>
    <row r="27" spans="1:18" x14ac:dyDescent="0.3">
      <c r="A27" t="s">
        <v>34</v>
      </c>
      <c r="B27" s="14">
        <v>78</v>
      </c>
      <c r="C27" s="14">
        <v>40</v>
      </c>
      <c r="D27" s="18">
        <f t="shared" si="4"/>
        <v>1.95</v>
      </c>
      <c r="E27" s="27">
        <v>79</v>
      </c>
      <c r="F27" s="28">
        <v>30</v>
      </c>
      <c r="G27" s="26">
        <f t="shared" si="2"/>
        <v>2.6333333333333333</v>
      </c>
      <c r="H27" s="15">
        <v>104</v>
      </c>
      <c r="I27" s="14">
        <v>355</v>
      </c>
      <c r="J27" s="14">
        <v>30</v>
      </c>
      <c r="K27" s="19">
        <f t="shared" si="1"/>
        <v>3.4666666666666668</v>
      </c>
      <c r="L27" s="19">
        <f t="shared" si="3"/>
        <v>11.833333333333334</v>
      </c>
      <c r="M27" s="92" t="s">
        <v>54</v>
      </c>
      <c r="N27" s="92" t="s">
        <v>55</v>
      </c>
      <c r="O27" s="58"/>
    </row>
    <row r="28" spans="1:18" hidden="1" x14ac:dyDescent="0.3">
      <c r="A28" s="71" t="s">
        <v>35</v>
      </c>
      <c r="B28" s="72">
        <v>1180</v>
      </c>
      <c r="C28" s="72">
        <v>468</v>
      </c>
      <c r="D28" s="65">
        <f t="shared" si="4"/>
        <v>2.5213675213675213</v>
      </c>
      <c r="E28" s="73">
        <v>1316</v>
      </c>
      <c r="F28" s="69">
        <v>448</v>
      </c>
      <c r="G28" s="67">
        <f t="shared" si="2"/>
        <v>2.9375</v>
      </c>
      <c r="H28" s="68">
        <f>SUM(H16:H27)</f>
        <v>1489</v>
      </c>
      <c r="I28" s="69"/>
      <c r="J28" s="69">
        <f t="shared" ref="J28" si="6">SUM(J16:J27)</f>
        <v>433</v>
      </c>
      <c r="K28" s="70">
        <f t="shared" si="1"/>
        <v>3.4387990762124709</v>
      </c>
      <c r="L28" s="19"/>
      <c r="M28" s="92" t="s">
        <v>54</v>
      </c>
      <c r="N28" s="92" t="s">
        <v>55</v>
      </c>
      <c r="O28" s="58"/>
    </row>
    <row r="29" spans="1:18" x14ac:dyDescent="0.3">
      <c r="A29" s="45" t="s">
        <v>36</v>
      </c>
      <c r="B29" s="38">
        <f>B14+B28</f>
        <v>1731</v>
      </c>
      <c r="C29" s="38">
        <f>C14+C28</f>
        <v>782</v>
      </c>
      <c r="D29" s="39">
        <f>B29/C29</f>
        <v>2.2135549872122762</v>
      </c>
      <c r="E29" s="38">
        <f>E14+E28</f>
        <v>1842</v>
      </c>
      <c r="F29" s="38">
        <f>F14+F28</f>
        <v>690</v>
      </c>
      <c r="G29" s="40">
        <f>E29/F29</f>
        <v>2.6695652173913045</v>
      </c>
      <c r="H29" s="34">
        <f>H14+H28</f>
        <v>2028</v>
      </c>
      <c r="I29" s="35">
        <f>I5+I8+I9+I13+I17+I18+I19+I20+I21+I24+I25+I26+I27+792+499+748</f>
        <v>5897</v>
      </c>
      <c r="J29" s="35">
        <f>J14+J28</f>
        <v>683</v>
      </c>
      <c r="K29" s="41">
        <f t="shared" si="1"/>
        <v>2.9692532942898975</v>
      </c>
      <c r="L29" s="36"/>
      <c r="M29" s="93">
        <f>H29-E29</f>
        <v>186</v>
      </c>
      <c r="N29" s="94">
        <f>M29/E29*100</f>
        <v>10.097719869706841</v>
      </c>
    </row>
    <row r="30" spans="1:18" x14ac:dyDescent="0.3">
      <c r="G30" s="80" t="s">
        <v>3</v>
      </c>
      <c r="H30" s="81"/>
    </row>
    <row r="33" spans="1:9" x14ac:dyDescent="0.3">
      <c r="A33" s="16" t="s">
        <v>14</v>
      </c>
      <c r="I33" s="16" t="s">
        <v>61</v>
      </c>
    </row>
    <row r="34" spans="1:9" x14ac:dyDescent="0.3">
      <c r="A34" s="16" t="s">
        <v>15</v>
      </c>
    </row>
    <row r="35" spans="1:9" x14ac:dyDescent="0.3">
      <c r="A35" s="16" t="s">
        <v>7</v>
      </c>
    </row>
  </sheetData>
  <mergeCells count="7">
    <mergeCell ref="B12:D12"/>
    <mergeCell ref="H12:J12"/>
    <mergeCell ref="H4:J4"/>
    <mergeCell ref="G30:H30"/>
    <mergeCell ref="E5:G5"/>
    <mergeCell ref="E6:G6"/>
    <mergeCell ref="H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L1" sqref="L1"/>
    </sheetView>
  </sheetViews>
  <sheetFormatPr defaultRowHeight="14.4" x14ac:dyDescent="0.3"/>
  <cols>
    <col min="1" max="1" width="36.109375" customWidth="1"/>
    <col min="2" max="10" width="10.21875" customWidth="1"/>
    <col min="11" max="11" width="10.5546875" customWidth="1"/>
    <col min="12" max="12" width="6.5546875" customWidth="1"/>
    <col min="13" max="13" width="5.88671875" customWidth="1"/>
    <col min="14" max="14" width="17.5546875" customWidth="1"/>
  </cols>
  <sheetData>
    <row r="1" spans="1:17" ht="18" x14ac:dyDescent="0.35">
      <c r="A1" s="3" t="s">
        <v>10</v>
      </c>
      <c r="L1" s="96" t="s">
        <v>65</v>
      </c>
    </row>
    <row r="2" spans="1:17" ht="18" x14ac:dyDescent="0.35">
      <c r="A2" s="3"/>
      <c r="B2" s="8">
        <v>2013</v>
      </c>
      <c r="C2" s="8"/>
      <c r="D2" s="8"/>
      <c r="E2" s="8"/>
      <c r="F2" s="8"/>
      <c r="G2" s="6">
        <v>2014</v>
      </c>
      <c r="H2" s="7"/>
      <c r="I2" s="7"/>
      <c r="J2" s="7"/>
      <c r="K2" s="7"/>
      <c r="N2" s="1"/>
      <c r="O2" s="2"/>
      <c r="P2" s="2"/>
      <c r="Q2" s="1"/>
    </row>
    <row r="3" spans="1:17" ht="27.6" x14ac:dyDescent="0.3">
      <c r="A3" s="4" t="s">
        <v>0</v>
      </c>
      <c r="B3" s="9" t="s">
        <v>4</v>
      </c>
      <c r="C3" s="9" t="s">
        <v>2</v>
      </c>
      <c r="D3" s="9" t="s">
        <v>5</v>
      </c>
      <c r="E3" s="9" t="s">
        <v>13</v>
      </c>
      <c r="F3" s="9" t="s">
        <v>12</v>
      </c>
      <c r="G3" s="10" t="s">
        <v>4</v>
      </c>
      <c r="H3" s="11" t="s">
        <v>2</v>
      </c>
      <c r="I3" s="11" t="s">
        <v>5</v>
      </c>
      <c r="J3" s="11" t="s">
        <v>13</v>
      </c>
      <c r="K3" s="32" t="s">
        <v>6</v>
      </c>
      <c r="M3" s="1"/>
      <c r="N3" s="1"/>
      <c r="O3" s="2"/>
      <c r="P3" s="2"/>
      <c r="Q3" s="1"/>
    </row>
    <row r="4" spans="1:17" x14ac:dyDescent="0.3">
      <c r="A4" s="17" t="s">
        <v>19</v>
      </c>
      <c r="B4" s="42">
        <v>53</v>
      </c>
      <c r="C4" s="42">
        <v>96</v>
      </c>
      <c r="D4" s="42">
        <v>20</v>
      </c>
      <c r="E4" s="19">
        <f t="shared" ref="E4:E9" si="0">B4/D4</f>
        <v>2.65</v>
      </c>
      <c r="F4" s="19">
        <f>C4/D4</f>
        <v>4.8</v>
      </c>
      <c r="G4" s="31">
        <v>70</v>
      </c>
      <c r="H4" s="14">
        <v>113</v>
      </c>
      <c r="I4" s="14">
        <v>40</v>
      </c>
      <c r="J4" s="47">
        <f>G4/I4</f>
        <v>1.75</v>
      </c>
      <c r="K4" s="19">
        <f>H4/I4</f>
        <v>2.8250000000000002</v>
      </c>
      <c r="M4" s="1"/>
      <c r="N4" s="1"/>
      <c r="O4" s="2"/>
      <c r="P4" s="2"/>
      <c r="Q4" s="1"/>
    </row>
    <row r="5" spans="1:17" x14ac:dyDescent="0.3">
      <c r="A5" s="17" t="s">
        <v>23</v>
      </c>
      <c r="B5" s="42">
        <v>60</v>
      </c>
      <c r="C5" s="42">
        <v>76</v>
      </c>
      <c r="D5" s="42">
        <v>20</v>
      </c>
      <c r="E5" s="19">
        <f t="shared" si="0"/>
        <v>3</v>
      </c>
      <c r="F5" s="19">
        <f t="shared" ref="F5:F19" si="1">C5/D5</f>
        <v>3.8</v>
      </c>
      <c r="G5" s="85" t="s">
        <v>44</v>
      </c>
      <c r="H5" s="86"/>
      <c r="I5" s="86"/>
      <c r="J5" s="47"/>
      <c r="K5" s="19"/>
      <c r="M5" s="1"/>
      <c r="N5" s="1"/>
      <c r="O5" s="2"/>
      <c r="P5" s="2"/>
      <c r="Q5" s="1"/>
    </row>
    <row r="6" spans="1:17" ht="15" thickBot="1" x14ac:dyDescent="0.35">
      <c r="A6" s="17" t="s">
        <v>21</v>
      </c>
      <c r="B6" s="42">
        <v>110</v>
      </c>
      <c r="C6" s="42">
        <v>152</v>
      </c>
      <c r="D6" s="42">
        <v>40</v>
      </c>
      <c r="E6" s="19">
        <f t="shared" si="0"/>
        <v>2.75</v>
      </c>
      <c r="F6" s="19">
        <f t="shared" si="1"/>
        <v>3.8</v>
      </c>
      <c r="G6" s="31">
        <v>63</v>
      </c>
      <c r="H6" s="14" t="s">
        <v>62</v>
      </c>
      <c r="I6" s="14">
        <v>40</v>
      </c>
      <c r="J6" s="47">
        <f>G6/I6</f>
        <v>1.575</v>
      </c>
      <c r="K6" s="19"/>
      <c r="M6" s="1"/>
      <c r="N6" s="1"/>
      <c r="O6" s="2"/>
      <c r="P6" s="2"/>
      <c r="Q6" s="1"/>
    </row>
    <row r="7" spans="1:17" ht="15" thickBot="1" x14ac:dyDescent="0.35">
      <c r="A7" s="17" t="s">
        <v>18</v>
      </c>
      <c r="B7" s="42">
        <v>346</v>
      </c>
      <c r="C7" s="42">
        <v>395</v>
      </c>
      <c r="D7" s="42">
        <v>30</v>
      </c>
      <c r="E7" s="55">
        <f t="shared" si="0"/>
        <v>11.533333333333333</v>
      </c>
      <c r="F7" s="19">
        <f>C7/D7</f>
        <v>13.166666666666666</v>
      </c>
      <c r="G7" s="31">
        <v>351</v>
      </c>
      <c r="H7" s="14">
        <v>465</v>
      </c>
      <c r="I7" s="14">
        <v>20</v>
      </c>
      <c r="J7" s="55">
        <f t="shared" ref="J7:J8" si="2">G7/I7</f>
        <v>17.55</v>
      </c>
      <c r="K7" s="19">
        <f>H7/I7</f>
        <v>23.25</v>
      </c>
      <c r="M7" s="1"/>
      <c r="N7" s="1"/>
      <c r="O7" s="2"/>
      <c r="P7" s="2"/>
      <c r="Q7" s="1"/>
    </row>
    <row r="8" spans="1:17" ht="15" thickBot="1" x14ac:dyDescent="0.35">
      <c r="A8" s="17" t="s">
        <v>20</v>
      </c>
      <c r="B8" s="42">
        <v>57</v>
      </c>
      <c r="C8" s="42">
        <v>91</v>
      </c>
      <c r="D8" s="42">
        <v>25</v>
      </c>
      <c r="E8" s="19">
        <f t="shared" si="0"/>
        <v>2.2799999999999998</v>
      </c>
      <c r="F8" s="19">
        <f t="shared" si="1"/>
        <v>3.64</v>
      </c>
      <c r="G8" s="31">
        <v>43</v>
      </c>
      <c r="H8" s="14">
        <v>76</v>
      </c>
      <c r="I8" s="14">
        <v>30</v>
      </c>
      <c r="J8" s="47">
        <f t="shared" si="2"/>
        <v>1.4333333333333333</v>
      </c>
      <c r="K8" s="19">
        <f t="shared" ref="K8:K19" si="3">H8/I8</f>
        <v>2.5333333333333332</v>
      </c>
      <c r="M8" s="1"/>
      <c r="N8" s="1"/>
      <c r="O8" s="2"/>
      <c r="P8" s="2"/>
      <c r="Q8" s="1"/>
    </row>
    <row r="9" spans="1:17" ht="15" thickBot="1" x14ac:dyDescent="0.35">
      <c r="A9" s="17" t="s">
        <v>37</v>
      </c>
      <c r="B9" s="42">
        <v>28</v>
      </c>
      <c r="C9" s="42">
        <v>65</v>
      </c>
      <c r="D9" s="42">
        <v>20</v>
      </c>
      <c r="E9" s="56">
        <f t="shared" si="0"/>
        <v>1.4</v>
      </c>
      <c r="F9" s="19">
        <f t="shared" si="1"/>
        <v>3.25</v>
      </c>
      <c r="G9" s="85" t="s">
        <v>41</v>
      </c>
      <c r="H9" s="86"/>
      <c r="I9" s="86"/>
      <c r="J9" s="47"/>
      <c r="K9" s="19"/>
      <c r="M9" s="1"/>
      <c r="N9" s="1"/>
      <c r="O9" s="2"/>
      <c r="P9" s="2"/>
      <c r="Q9" s="1"/>
    </row>
    <row r="10" spans="1:17" ht="18" customHeight="1" x14ac:dyDescent="0.3">
      <c r="A10" s="17" t="s">
        <v>42</v>
      </c>
      <c r="B10" s="87" t="s">
        <v>43</v>
      </c>
      <c r="C10" s="88"/>
      <c r="D10" s="88"/>
      <c r="E10" s="19"/>
      <c r="F10" s="19"/>
      <c r="G10" s="31">
        <v>41</v>
      </c>
      <c r="H10" s="46">
        <v>64</v>
      </c>
      <c r="I10" s="14">
        <v>25</v>
      </c>
      <c r="J10" s="47">
        <f>G10/I10</f>
        <v>1.64</v>
      </c>
      <c r="K10" s="19">
        <f t="shared" si="3"/>
        <v>2.56</v>
      </c>
      <c r="M10" s="1"/>
      <c r="N10" s="1"/>
      <c r="O10" s="2"/>
      <c r="P10" s="2"/>
      <c r="Q10" s="1"/>
    </row>
    <row r="11" spans="1:17" x14ac:dyDescent="0.3">
      <c r="A11" s="17" t="s">
        <v>38</v>
      </c>
      <c r="B11" s="42">
        <v>51</v>
      </c>
      <c r="C11" s="42">
        <v>91</v>
      </c>
      <c r="D11" s="42">
        <v>20</v>
      </c>
      <c r="E11" s="19">
        <f>B11/D11</f>
        <v>2.5499999999999998</v>
      </c>
      <c r="F11" s="19">
        <f t="shared" si="1"/>
        <v>4.55</v>
      </c>
      <c r="G11" s="31">
        <v>86</v>
      </c>
      <c r="H11" s="14">
        <v>153</v>
      </c>
      <c r="I11" s="14">
        <v>20</v>
      </c>
      <c r="J11" s="47">
        <f>G11/I11</f>
        <v>4.3</v>
      </c>
      <c r="K11" s="19">
        <f t="shared" si="3"/>
        <v>7.65</v>
      </c>
      <c r="M11" s="1"/>
      <c r="N11" s="1"/>
      <c r="O11" s="2"/>
      <c r="P11" s="2"/>
      <c r="Q11" s="1"/>
    </row>
    <row r="12" spans="1:17" ht="24" customHeight="1" x14ac:dyDescent="0.3">
      <c r="A12" s="30" t="s">
        <v>1</v>
      </c>
      <c r="B12" s="14"/>
      <c r="C12" s="14"/>
      <c r="D12" s="14"/>
      <c r="E12" s="19"/>
      <c r="F12" s="19"/>
      <c r="G12" s="31"/>
      <c r="H12" s="14"/>
      <c r="I12" s="14"/>
      <c r="J12" s="47"/>
      <c r="K12" s="19"/>
      <c r="M12" s="1"/>
      <c r="N12" s="1"/>
      <c r="O12" s="2"/>
      <c r="P12" s="2"/>
      <c r="Q12" s="1"/>
    </row>
    <row r="13" spans="1:17" x14ac:dyDescent="0.3">
      <c r="A13" t="s">
        <v>17</v>
      </c>
      <c r="B13" s="14">
        <v>107</v>
      </c>
      <c r="C13" s="14">
        <v>162</v>
      </c>
      <c r="D13" s="14">
        <v>30</v>
      </c>
      <c r="E13" s="19">
        <f t="shared" ref="E13:E19" si="4">B13/D13</f>
        <v>3.5666666666666669</v>
      </c>
      <c r="F13" s="19">
        <f t="shared" si="1"/>
        <v>5.4</v>
      </c>
      <c r="G13" s="85" t="s">
        <v>44</v>
      </c>
      <c r="H13" s="86"/>
      <c r="I13" s="86"/>
      <c r="J13" s="47"/>
      <c r="K13" s="19"/>
      <c r="M13" s="1"/>
      <c r="N13" s="1"/>
      <c r="O13" s="2"/>
      <c r="P13" s="2"/>
      <c r="Q13" s="1"/>
    </row>
    <row r="14" spans="1:17" x14ac:dyDescent="0.3">
      <c r="A14" t="s">
        <v>39</v>
      </c>
      <c r="B14" s="14">
        <v>33</v>
      </c>
      <c r="C14" s="14">
        <v>62</v>
      </c>
      <c r="D14" s="14">
        <v>20</v>
      </c>
      <c r="E14" s="19">
        <f t="shared" si="4"/>
        <v>1.65</v>
      </c>
      <c r="F14" s="19">
        <f t="shared" si="1"/>
        <v>3.1</v>
      </c>
      <c r="G14" s="31">
        <v>43</v>
      </c>
      <c r="H14" s="14">
        <v>80</v>
      </c>
      <c r="I14" s="14">
        <v>20</v>
      </c>
      <c r="J14" s="47">
        <f>G14/I14</f>
        <v>2.15</v>
      </c>
      <c r="K14" s="19">
        <f t="shared" si="3"/>
        <v>4</v>
      </c>
      <c r="M14" s="1"/>
      <c r="N14" s="1"/>
      <c r="O14" s="2"/>
      <c r="P14" s="2"/>
      <c r="Q14" s="1"/>
    </row>
    <row r="15" spans="1:17" ht="15" thickBot="1" x14ac:dyDescent="0.35">
      <c r="A15" t="s">
        <v>21</v>
      </c>
      <c r="B15" s="14">
        <v>82</v>
      </c>
      <c r="C15" s="14">
        <v>120</v>
      </c>
      <c r="D15" s="14">
        <v>25</v>
      </c>
      <c r="E15" s="19">
        <f t="shared" si="4"/>
        <v>3.28</v>
      </c>
      <c r="F15" s="19">
        <f t="shared" si="1"/>
        <v>4.8</v>
      </c>
      <c r="G15" s="31">
        <v>92</v>
      </c>
      <c r="H15" s="14" t="s">
        <v>62</v>
      </c>
      <c r="I15" s="14">
        <v>25</v>
      </c>
      <c r="J15" s="47">
        <f t="shared" ref="J15:J19" si="5">G15/I15</f>
        <v>3.68</v>
      </c>
      <c r="K15" s="19"/>
      <c r="M15" s="1"/>
      <c r="N15" s="2"/>
      <c r="O15" s="2"/>
      <c r="P15" s="1"/>
    </row>
    <row r="16" spans="1:17" ht="15" thickBot="1" x14ac:dyDescent="0.35">
      <c r="A16" t="s">
        <v>27</v>
      </c>
      <c r="B16" s="14">
        <v>54</v>
      </c>
      <c r="C16" s="14">
        <v>89</v>
      </c>
      <c r="D16" s="14">
        <v>25</v>
      </c>
      <c r="E16" s="19">
        <f t="shared" si="4"/>
        <v>2.16</v>
      </c>
      <c r="F16" s="19">
        <f t="shared" si="1"/>
        <v>3.56</v>
      </c>
      <c r="G16" s="31">
        <v>31</v>
      </c>
      <c r="H16" s="14">
        <v>77</v>
      </c>
      <c r="I16" s="14">
        <v>25</v>
      </c>
      <c r="J16" s="56">
        <f t="shared" si="5"/>
        <v>1.24</v>
      </c>
      <c r="K16" s="19">
        <f t="shared" si="3"/>
        <v>3.08</v>
      </c>
      <c r="M16" s="1"/>
      <c r="N16" s="2"/>
      <c r="O16" s="2"/>
      <c r="P16" s="1"/>
    </row>
    <row r="17" spans="1:14" ht="15" thickBot="1" x14ac:dyDescent="0.35">
      <c r="A17" t="s">
        <v>34</v>
      </c>
      <c r="B17" s="14">
        <v>27</v>
      </c>
      <c r="C17" s="14">
        <v>70</v>
      </c>
      <c r="D17" s="14">
        <v>20</v>
      </c>
      <c r="E17" s="56">
        <f t="shared" si="4"/>
        <v>1.35</v>
      </c>
      <c r="F17" s="19">
        <f t="shared" si="1"/>
        <v>3.5</v>
      </c>
      <c r="G17" s="31">
        <v>32</v>
      </c>
      <c r="H17" s="14">
        <v>79</v>
      </c>
      <c r="I17" s="14">
        <v>20</v>
      </c>
      <c r="J17" s="47">
        <f t="shared" si="5"/>
        <v>1.6</v>
      </c>
      <c r="K17" s="19">
        <f t="shared" si="3"/>
        <v>3.95</v>
      </c>
    </row>
    <row r="18" spans="1:14" x14ac:dyDescent="0.3">
      <c r="A18" t="s">
        <v>30</v>
      </c>
      <c r="B18" s="87" t="s">
        <v>43</v>
      </c>
      <c r="C18" s="88"/>
      <c r="D18" s="88"/>
      <c r="E18" s="19"/>
      <c r="F18" s="19"/>
      <c r="G18" s="31">
        <v>75</v>
      </c>
      <c r="H18" s="14">
        <v>124</v>
      </c>
      <c r="I18" s="14">
        <v>20</v>
      </c>
      <c r="J18" s="47">
        <f t="shared" si="5"/>
        <v>3.75</v>
      </c>
      <c r="K18" s="19">
        <f t="shared" si="3"/>
        <v>6.2</v>
      </c>
    </row>
    <row r="19" spans="1:14" x14ac:dyDescent="0.3">
      <c r="A19" t="s">
        <v>28</v>
      </c>
      <c r="B19" s="14">
        <v>50</v>
      </c>
      <c r="C19" s="14">
        <v>80</v>
      </c>
      <c r="D19" s="14">
        <v>25</v>
      </c>
      <c r="E19" s="19">
        <f t="shared" si="4"/>
        <v>2</v>
      </c>
      <c r="F19" s="19">
        <f t="shared" si="1"/>
        <v>3.2</v>
      </c>
      <c r="G19" s="31">
        <v>71</v>
      </c>
      <c r="H19" s="14">
        <v>128</v>
      </c>
      <c r="I19" s="14">
        <v>25</v>
      </c>
      <c r="J19" s="47">
        <f t="shared" si="5"/>
        <v>2.84</v>
      </c>
      <c r="K19" s="19">
        <f t="shared" si="3"/>
        <v>5.12</v>
      </c>
      <c r="L19" s="16" t="s">
        <v>54</v>
      </c>
      <c r="M19" s="16" t="s">
        <v>55</v>
      </c>
      <c r="N19" s="16"/>
    </row>
    <row r="20" spans="1:14" x14ac:dyDescent="0.3">
      <c r="A20" s="45" t="s">
        <v>36</v>
      </c>
      <c r="B20" s="43">
        <f>SUM(B4:B19)</f>
        <v>1058</v>
      </c>
      <c r="C20" s="43">
        <f>SUM(C4:C19)</f>
        <v>1549</v>
      </c>
      <c r="D20" s="43">
        <f>SUM(D4:D19)</f>
        <v>320</v>
      </c>
      <c r="E20" s="44">
        <f>B20/D20</f>
        <v>3.3062499999999999</v>
      </c>
      <c r="F20" s="44">
        <f>C20/D20</f>
        <v>4.8406250000000002</v>
      </c>
      <c r="G20" s="34">
        <f>G4+G6+G7+G8+G11+G14+G15+G16+G17+G18+G19+G10</f>
        <v>998</v>
      </c>
      <c r="H20" s="34">
        <f>H4+H7+H8+H10+H11+H14+H16+H17+H18+H19+337</f>
        <v>1696</v>
      </c>
      <c r="I20" s="34">
        <f t="shared" ref="I20" si="6">I4+I6+I7+I8+I11+I14+I15+I16+I17+I18+I19+I10</f>
        <v>310</v>
      </c>
      <c r="J20" s="48">
        <f>G20/I20</f>
        <v>3.2193548387096773</v>
      </c>
      <c r="K20" s="89">
        <f>H20/I20</f>
        <v>5.4709677419354836</v>
      </c>
      <c r="L20" s="92">
        <f>G20-B20</f>
        <v>-60</v>
      </c>
      <c r="M20" s="94">
        <f>L20/B20*100</f>
        <v>-5.6710775047258979</v>
      </c>
      <c r="N20" s="16"/>
    </row>
    <row r="21" spans="1:14" x14ac:dyDescent="0.3">
      <c r="F21" s="84" t="s">
        <v>3</v>
      </c>
      <c r="G21" s="84"/>
      <c r="L21" s="92">
        <f>(G20-G10-G18)-(B20-B5-B9-B13)</f>
        <v>19</v>
      </c>
      <c r="M21" s="95">
        <f>L21/(B20-B13-B9-B5)*100</f>
        <v>2.2016222479721899</v>
      </c>
      <c r="N21" s="16" t="s">
        <v>57</v>
      </c>
    </row>
    <row r="22" spans="1:14" x14ac:dyDescent="0.3">
      <c r="L22" s="16"/>
      <c r="M22" s="16"/>
      <c r="N22" s="16"/>
    </row>
    <row r="23" spans="1:14" x14ac:dyDescent="0.3">
      <c r="H23" s="16" t="s">
        <v>61</v>
      </c>
    </row>
    <row r="24" spans="1:14" x14ac:dyDescent="0.3">
      <c r="A24" s="16" t="s">
        <v>14</v>
      </c>
    </row>
    <row r="25" spans="1:14" x14ac:dyDescent="0.3">
      <c r="A25" s="16" t="s">
        <v>15</v>
      </c>
    </row>
  </sheetData>
  <mergeCells count="6">
    <mergeCell ref="F21:G21"/>
    <mergeCell ref="G13:I13"/>
    <mergeCell ref="G9:I9"/>
    <mergeCell ref="G5:I5"/>
    <mergeCell ref="B10:D10"/>
    <mergeCell ref="B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1" sqref="L1"/>
    </sheetView>
  </sheetViews>
  <sheetFormatPr defaultRowHeight="14.4" x14ac:dyDescent="0.3"/>
  <cols>
    <col min="1" max="1" width="49.5546875" customWidth="1"/>
    <col min="2" max="10" width="10.109375" customWidth="1"/>
    <col min="11" max="11" width="10.6640625" customWidth="1"/>
    <col min="12" max="12" width="6.21875" customWidth="1"/>
    <col min="13" max="13" width="5.88671875" customWidth="1"/>
    <col min="14" max="14" width="26.33203125" customWidth="1"/>
  </cols>
  <sheetData>
    <row r="1" spans="1:16" ht="18" x14ac:dyDescent="0.35">
      <c r="A1" s="3" t="s">
        <v>45</v>
      </c>
      <c r="L1" s="96" t="s">
        <v>65</v>
      </c>
    </row>
    <row r="2" spans="1:16" ht="18" x14ac:dyDescent="0.35">
      <c r="A2" s="3"/>
      <c r="B2" s="8">
        <v>2013</v>
      </c>
      <c r="C2" s="8"/>
      <c r="D2" s="8"/>
      <c r="E2" s="8"/>
      <c r="F2" s="8"/>
      <c r="G2" s="6">
        <v>2014</v>
      </c>
      <c r="H2" s="7"/>
      <c r="I2" s="7"/>
      <c r="J2" s="7"/>
      <c r="K2" s="7"/>
    </row>
    <row r="3" spans="1:16" ht="27.6" x14ac:dyDescent="0.3">
      <c r="A3" s="4" t="s">
        <v>0</v>
      </c>
      <c r="B3" s="9" t="s">
        <v>4</v>
      </c>
      <c r="C3" s="9" t="s">
        <v>2</v>
      </c>
      <c r="D3" s="9" t="s">
        <v>5</v>
      </c>
      <c r="E3" s="9" t="s">
        <v>13</v>
      </c>
      <c r="F3" s="9" t="s">
        <v>12</v>
      </c>
      <c r="G3" s="10" t="s">
        <v>4</v>
      </c>
      <c r="H3" s="11" t="s">
        <v>2</v>
      </c>
      <c r="I3" s="11" t="s">
        <v>5</v>
      </c>
      <c r="J3" s="11" t="s">
        <v>13</v>
      </c>
      <c r="K3" s="32" t="s">
        <v>6</v>
      </c>
      <c r="M3" s="1"/>
      <c r="N3" s="2"/>
      <c r="O3" s="2"/>
      <c r="P3" s="1"/>
    </row>
    <row r="4" spans="1:16" ht="15.6" customHeight="1" x14ac:dyDescent="0.3">
      <c r="A4" t="s">
        <v>48</v>
      </c>
      <c r="B4" s="49">
        <v>25</v>
      </c>
      <c r="C4" s="49">
        <v>38</v>
      </c>
      <c r="D4" s="49">
        <v>22</v>
      </c>
      <c r="E4" s="47">
        <f>B4/D4</f>
        <v>1.1363636363636365</v>
      </c>
      <c r="F4" s="47">
        <f>C4/D4</f>
        <v>1.7272727272727273</v>
      </c>
      <c r="G4" s="31">
        <v>34</v>
      </c>
      <c r="H4" s="14" t="s">
        <v>63</v>
      </c>
      <c r="I4" s="14">
        <v>20</v>
      </c>
      <c r="J4" s="47">
        <f>G4/I4</f>
        <v>1.7</v>
      </c>
      <c r="K4" s="14"/>
      <c r="M4" s="1"/>
      <c r="N4" s="2"/>
      <c r="O4" s="2"/>
      <c r="P4" s="1"/>
    </row>
    <row r="5" spans="1:16" ht="15.6" customHeight="1" x14ac:dyDescent="0.3">
      <c r="A5" t="s">
        <v>50</v>
      </c>
      <c r="B5" s="86" t="s">
        <v>52</v>
      </c>
      <c r="C5" s="86"/>
      <c r="D5" s="86"/>
      <c r="E5" s="47"/>
      <c r="F5" s="47"/>
      <c r="G5" s="31">
        <v>51</v>
      </c>
      <c r="H5" s="14" t="s">
        <v>64</v>
      </c>
      <c r="I5" s="14">
        <v>20</v>
      </c>
      <c r="J5" s="47">
        <f>G5/I5</f>
        <v>2.5499999999999998</v>
      </c>
      <c r="K5" s="14"/>
      <c r="M5" s="1"/>
      <c r="N5" s="2"/>
      <c r="O5" s="2"/>
      <c r="P5" s="1"/>
    </row>
    <row r="6" spans="1:16" ht="14.4" customHeight="1" x14ac:dyDescent="0.3">
      <c r="A6" t="s">
        <v>46</v>
      </c>
      <c r="B6" s="49">
        <v>31</v>
      </c>
      <c r="C6" s="49">
        <v>41</v>
      </c>
      <c r="D6" s="49">
        <v>20</v>
      </c>
      <c r="E6" s="47">
        <f>B6/D6</f>
        <v>1.55</v>
      </c>
      <c r="F6" s="47">
        <f>C6/D6</f>
        <v>2.0499999999999998</v>
      </c>
      <c r="G6" s="85" t="s">
        <v>53</v>
      </c>
      <c r="H6" s="75"/>
      <c r="I6" s="75"/>
      <c r="J6" s="47"/>
      <c r="K6" s="14"/>
      <c r="M6" s="1"/>
      <c r="N6" s="2"/>
      <c r="O6" s="2"/>
      <c r="P6" s="1"/>
    </row>
    <row r="7" spans="1:16" ht="15" thickBot="1" x14ac:dyDescent="0.35">
      <c r="A7" s="30" t="s">
        <v>1</v>
      </c>
      <c r="B7" s="14"/>
      <c r="C7" s="14"/>
      <c r="D7" s="14"/>
      <c r="E7" s="19"/>
      <c r="F7" s="19"/>
      <c r="G7" s="31"/>
      <c r="H7" s="14"/>
      <c r="I7" s="14"/>
      <c r="J7" s="47"/>
      <c r="K7" s="14"/>
      <c r="M7" s="1"/>
      <c r="N7" s="2"/>
      <c r="O7" s="2"/>
      <c r="P7" s="1"/>
    </row>
    <row r="8" spans="1:16" ht="15" thickBot="1" x14ac:dyDescent="0.35">
      <c r="A8" t="s">
        <v>47</v>
      </c>
      <c r="B8" s="14">
        <v>6</v>
      </c>
      <c r="C8" s="14">
        <v>7</v>
      </c>
      <c r="D8" s="49">
        <v>20</v>
      </c>
      <c r="E8" s="56">
        <f>B8/D8</f>
        <v>0.3</v>
      </c>
      <c r="F8" s="19">
        <f>C8/D8</f>
        <v>0.35</v>
      </c>
      <c r="G8" s="31">
        <v>19</v>
      </c>
      <c r="H8" s="90">
        <v>19</v>
      </c>
      <c r="I8" s="14">
        <v>20</v>
      </c>
      <c r="J8" s="91">
        <f t="shared" ref="J8:J11" si="0">G8/I8</f>
        <v>0.95</v>
      </c>
      <c r="K8" s="14">
        <f>H8/I8</f>
        <v>0.95</v>
      </c>
      <c r="M8" s="1"/>
      <c r="N8" s="2"/>
      <c r="O8" s="2"/>
      <c r="P8" s="1"/>
    </row>
    <row r="9" spans="1:16" ht="15" thickBot="1" x14ac:dyDescent="0.35">
      <c r="A9" t="s">
        <v>48</v>
      </c>
      <c r="B9" s="14">
        <v>33</v>
      </c>
      <c r="C9" s="14">
        <v>38</v>
      </c>
      <c r="D9" s="49">
        <v>20</v>
      </c>
      <c r="E9" s="19">
        <f t="shared" ref="E9:E10" si="1">B9/D9</f>
        <v>1.65</v>
      </c>
      <c r="F9" s="19">
        <f t="shared" ref="F9:F10" si="2">C9/D9</f>
        <v>1.9</v>
      </c>
      <c r="G9" s="31">
        <v>44</v>
      </c>
      <c r="H9" s="14" t="s">
        <v>63</v>
      </c>
      <c r="I9" s="14">
        <v>20</v>
      </c>
      <c r="J9" s="47">
        <f t="shared" si="0"/>
        <v>2.2000000000000002</v>
      </c>
      <c r="K9" s="14"/>
      <c r="M9" s="1"/>
      <c r="N9" s="2"/>
      <c r="O9" s="2"/>
      <c r="P9" s="1"/>
    </row>
    <row r="10" spans="1:16" ht="15" thickBot="1" x14ac:dyDescent="0.35">
      <c r="A10" t="s">
        <v>49</v>
      </c>
      <c r="B10" s="14">
        <v>40</v>
      </c>
      <c r="C10" s="14">
        <v>51</v>
      </c>
      <c r="D10" s="49">
        <v>20</v>
      </c>
      <c r="E10" s="57">
        <f t="shared" si="1"/>
        <v>2</v>
      </c>
      <c r="F10" s="19">
        <f t="shared" si="2"/>
        <v>2.5499999999999998</v>
      </c>
      <c r="G10" s="31">
        <v>61</v>
      </c>
      <c r="H10" s="14" t="s">
        <v>64</v>
      </c>
      <c r="I10" s="14">
        <v>20</v>
      </c>
      <c r="J10" s="57">
        <f t="shared" si="0"/>
        <v>3.05</v>
      </c>
      <c r="K10" s="14"/>
    </row>
    <row r="11" spans="1:16" x14ac:dyDescent="0.3">
      <c r="A11" t="s">
        <v>51</v>
      </c>
      <c r="B11" s="86" t="s">
        <v>52</v>
      </c>
      <c r="C11" s="86">
        <v>89</v>
      </c>
      <c r="D11" s="86">
        <v>25</v>
      </c>
      <c r="E11" s="19"/>
      <c r="F11" s="19"/>
      <c r="G11" s="31">
        <v>32</v>
      </c>
      <c r="H11" s="14">
        <v>47</v>
      </c>
      <c r="I11" s="14">
        <v>20</v>
      </c>
      <c r="J11" s="47">
        <f t="shared" si="0"/>
        <v>1.6</v>
      </c>
      <c r="K11" s="14">
        <f>H11/I11</f>
        <v>2.35</v>
      </c>
      <c r="L11" s="92" t="s">
        <v>54</v>
      </c>
      <c r="M11" s="92" t="s">
        <v>55</v>
      </c>
      <c r="N11" s="92"/>
    </row>
    <row r="12" spans="1:16" x14ac:dyDescent="0.3">
      <c r="A12" s="45" t="s">
        <v>36</v>
      </c>
      <c r="B12" s="43">
        <f>SUM(B4:B11)</f>
        <v>135</v>
      </c>
      <c r="C12" s="43">
        <f>SUM(C4:C11)</f>
        <v>264</v>
      </c>
      <c r="D12" s="43">
        <f>SUM(D4:D11)</f>
        <v>127</v>
      </c>
      <c r="E12" s="44">
        <f>B12/D12</f>
        <v>1.0629921259842521</v>
      </c>
      <c r="F12" s="44">
        <f>C12/D12</f>
        <v>2.0787401574803148</v>
      </c>
      <c r="G12" s="34">
        <f>G4+G5+G8+G9+G10+G11</f>
        <v>241</v>
      </c>
      <c r="H12" s="34">
        <f>H8+H11+111+139</f>
        <v>316</v>
      </c>
      <c r="I12" s="34">
        <f>SUM(I4:I11)</f>
        <v>120</v>
      </c>
      <c r="J12" s="48">
        <f>G12/I12</f>
        <v>2.0083333333333333</v>
      </c>
      <c r="K12" s="36">
        <f>H12/I12</f>
        <v>2.6333333333333333</v>
      </c>
      <c r="L12" s="92">
        <f>G12-B12</f>
        <v>106</v>
      </c>
      <c r="M12" s="95">
        <f>L12/B12*100</f>
        <v>78.518518518518519</v>
      </c>
      <c r="N12" s="92"/>
    </row>
    <row r="13" spans="1:16" x14ac:dyDescent="0.3">
      <c r="F13" s="84" t="s">
        <v>3</v>
      </c>
      <c r="G13" s="84"/>
      <c r="L13" s="92">
        <f>(G12-G11-G5)-(B12-B6)</f>
        <v>54</v>
      </c>
      <c r="M13" s="95">
        <f>L13/B12*100</f>
        <v>40</v>
      </c>
      <c r="N13" s="92" t="s">
        <v>56</v>
      </c>
    </row>
    <row r="15" spans="1:16" x14ac:dyDescent="0.3">
      <c r="H15" s="16" t="s">
        <v>61</v>
      </c>
    </row>
    <row r="16" spans="1:16" x14ac:dyDescent="0.3">
      <c r="A16" s="16" t="s">
        <v>14</v>
      </c>
    </row>
    <row r="17" spans="1:1" x14ac:dyDescent="0.3">
      <c r="A17" s="16" t="s">
        <v>15</v>
      </c>
    </row>
  </sheetData>
  <mergeCells count="4">
    <mergeCell ref="F13:G13"/>
    <mergeCell ref="G6:I6"/>
    <mergeCell ref="B5:D5"/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Nuorten koulutukset</vt:lpstr>
      <vt:lpstr>Aikuissovellukset</vt:lpstr>
      <vt:lpstr>Ylemmät AMK-tutkinnot</vt:lpstr>
    </vt:vector>
  </TitlesOfParts>
  <Company>KY Lappia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Lohi Heli</dc:creator>
  <cp:lastModifiedBy>Lohi Heli</cp:lastModifiedBy>
  <dcterms:created xsi:type="dcterms:W3CDTF">2014-04-01T09:35:47Z</dcterms:created>
  <dcterms:modified xsi:type="dcterms:W3CDTF">2014-04-02T09:50:30Z</dcterms:modified>
</cp:coreProperties>
</file>